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450" windowHeight="985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K61" i="1"/>
  <c r="K59"/>
  <c r="K58"/>
  <c r="K56"/>
  <c r="K57"/>
  <c r="K55"/>
  <c r="K51"/>
  <c r="K49"/>
  <c r="K50"/>
  <c r="K46"/>
  <c r="K44"/>
  <c r="K47"/>
  <c r="K48"/>
  <c r="K45"/>
  <c r="K38"/>
  <c r="K39"/>
  <c r="K40"/>
  <c r="K41"/>
  <c r="K42"/>
  <c r="K43"/>
  <c r="K37"/>
  <c r="K32"/>
  <c r="K33"/>
  <c r="K34"/>
  <c r="K35"/>
  <c r="K31"/>
  <c r="K30"/>
  <c r="K29"/>
  <c r="K28"/>
  <c r="K27"/>
  <c r="K26"/>
  <c r="K24"/>
  <c r="J21"/>
  <c r="K22"/>
  <c r="K21"/>
  <c r="K19"/>
  <c r="K20"/>
  <c r="K18"/>
  <c r="K15"/>
  <c r="K14"/>
  <c r="J14"/>
  <c r="I14"/>
  <c r="I17"/>
  <c r="I23"/>
  <c r="I26"/>
  <c r="I29"/>
  <c r="I36"/>
  <c r="I44"/>
  <c r="I49"/>
  <c r="I53"/>
  <c r="I58"/>
  <c r="I63"/>
  <c r="J17"/>
  <c r="J23"/>
  <c r="J26"/>
  <c r="J36"/>
  <c r="J44"/>
  <c r="J49"/>
  <c r="J53"/>
  <c r="J63"/>
  <c r="K63"/>
  <c r="K36"/>
  <c r="J58"/>
  <c r="J29"/>
  <c r="K23"/>
  <c r="K53"/>
  <c r="K17"/>
  <c r="I69"/>
  <c r="K69"/>
  <c r="J69"/>
</calcChain>
</file>

<file path=xl/sharedStrings.xml><?xml version="1.0" encoding="utf-8"?>
<sst xmlns="http://schemas.openxmlformats.org/spreadsheetml/2006/main" count="144" uniqueCount="127">
  <si>
    <t>INVESTICIJA / KAPITALNA POMOĆ /KAPITALNA DONACIJA</t>
  </si>
  <si>
    <t>Postrojenja i oprema</t>
  </si>
  <si>
    <t>Pohranjene knjige</t>
  </si>
  <si>
    <t>MJERA</t>
  </si>
  <si>
    <t>STRATEŠKI CILJ</t>
  </si>
  <si>
    <t>1.1 Razvoj tehnološke infrastrukure, razvoj i implementacija novih znanja i tehnologija</t>
  </si>
  <si>
    <t>1.2 Unapređenje odgojno-obrazovnih institucije</t>
  </si>
  <si>
    <t>1. Razvoj efikasne i transparentne lokalne samouprave</t>
  </si>
  <si>
    <t>2. Povećanje demografskih procesa i razvoj ljudskih potencijala</t>
  </si>
  <si>
    <t>1.3. Poboljšanje kvalitete života ciljnih/ugroženih skupina</t>
  </si>
  <si>
    <t>Program/aktivnost</t>
  </si>
  <si>
    <t>P1001</t>
  </si>
  <si>
    <t>K100001</t>
  </si>
  <si>
    <t>Ulaganje u kapitalnu imovinu</t>
  </si>
  <si>
    <t>P1002</t>
  </si>
  <si>
    <t xml:space="preserve">K100001 </t>
  </si>
  <si>
    <t>Kapitalna ulaganja u obrazovnje</t>
  </si>
  <si>
    <t>Dodatni program obrazovanja</t>
  </si>
  <si>
    <t>T100001</t>
  </si>
  <si>
    <t>P1003</t>
  </si>
  <si>
    <t>P1007</t>
  </si>
  <si>
    <t>A100001</t>
  </si>
  <si>
    <t>P1010</t>
  </si>
  <si>
    <t>Izgradnja i uređenje javnih površina</t>
  </si>
  <si>
    <t>Održavanje komunalne infrastrukture</t>
  </si>
  <si>
    <t>P1009</t>
  </si>
  <si>
    <t>A100002</t>
  </si>
  <si>
    <t>Održavanje zelenih površina</t>
  </si>
  <si>
    <t>A100003</t>
  </si>
  <si>
    <t>K100002</t>
  </si>
  <si>
    <t>Izgradnja i uređenje prometnica i nerazvrstanih cesta</t>
  </si>
  <si>
    <t xml:space="preserve"> Uređenje groblja</t>
  </si>
  <si>
    <t>K100003</t>
  </si>
  <si>
    <t xml:space="preserve">K100006 </t>
  </si>
  <si>
    <t>K100009</t>
  </si>
  <si>
    <t xml:space="preserve"> Uređenje centralnog trga</t>
  </si>
  <si>
    <t>Ostala kapitalna ulaganja</t>
  </si>
  <si>
    <t>P1011</t>
  </si>
  <si>
    <t>K100004</t>
  </si>
  <si>
    <t xml:space="preserve">K100010 </t>
  </si>
  <si>
    <t xml:space="preserve"> Ulaganje u zemljište - Lucina</t>
  </si>
  <si>
    <t>K100011</t>
  </si>
  <si>
    <t xml:space="preserve">K100012 </t>
  </si>
  <si>
    <t xml:space="preserve"> Ulaganja u zemljišta</t>
  </si>
  <si>
    <t>Održavanje i uređenje pomorskog dobra</t>
  </si>
  <si>
    <t>P1014</t>
  </si>
  <si>
    <t>Program energetske učinkovitosti</t>
  </si>
  <si>
    <t>P1016</t>
  </si>
  <si>
    <t>K100007</t>
  </si>
  <si>
    <t>Uređenje poslovnih objekata</t>
  </si>
  <si>
    <t>Održavanje javne rasvjete</t>
  </si>
  <si>
    <t>Gradnja komunalne infrastrukture</t>
  </si>
  <si>
    <t>Izgradnja objekata i uređaja za odvodnju oborin. voda</t>
  </si>
  <si>
    <t>Održavanje javnih površina</t>
  </si>
  <si>
    <t>Produbljenje ulaza u Puntarsku dragu</t>
  </si>
  <si>
    <t>1.6. Povećanje sigurnosti morskog prometa, poboljšanje kvalitete mora</t>
  </si>
  <si>
    <t>Pokazatelj rezultata</t>
  </si>
  <si>
    <t>Organizacijska klasifikacija</t>
  </si>
  <si>
    <t>broj grobnih mjesta</t>
  </si>
  <si>
    <t>kvadratura uređenih zelenih površina</t>
  </si>
  <si>
    <t>br. korisnika, pokriće troškova</t>
  </si>
  <si>
    <t>Kapitalno ulaganje u predškolski odgoj</t>
  </si>
  <si>
    <t>Promicanje kulture</t>
  </si>
  <si>
    <t xml:space="preserve"> Zdravstvo i socijalna skrb</t>
  </si>
  <si>
    <t>Dodatni standard u zdravstvenoj i socijalnoj zaštiti</t>
  </si>
  <si>
    <t>P1008</t>
  </si>
  <si>
    <t>Poticanje poduzetništva i turizma</t>
  </si>
  <si>
    <t>Poticanje turizma</t>
  </si>
  <si>
    <t>Poticanje poduzetništva</t>
  </si>
  <si>
    <t>br.sufinanciranih kredita</t>
  </si>
  <si>
    <t>br. turista</t>
  </si>
  <si>
    <t>1.4. Razvoj poduzetništva te poticanje razvoja turističke ponude</t>
  </si>
  <si>
    <t>3. Razvoj konkurentnog i održivog gospodarstva</t>
  </si>
  <si>
    <t>A100004</t>
  </si>
  <si>
    <t>Održavanje nerazvrstanih cesta</t>
  </si>
  <si>
    <t>Izgradnja javne rasvjete</t>
  </si>
  <si>
    <t>br. rasvjetnih tijela-novih</t>
  </si>
  <si>
    <t>K10005</t>
  </si>
  <si>
    <t>Uređenje plaža</t>
  </si>
  <si>
    <t>Povećanje temeljnog kapitala - Ponikve-EKI</t>
  </si>
  <si>
    <t>Prostorno planska dokumentacija</t>
  </si>
  <si>
    <t xml:space="preserve"> Baza prostornih i neprostornih podataka</t>
  </si>
  <si>
    <t>Očuvanje Puntarske drage</t>
  </si>
  <si>
    <t>A100005</t>
  </si>
  <si>
    <t>Održavanje oborinske kanalizacije</t>
  </si>
  <si>
    <t>A100008</t>
  </si>
  <si>
    <t>Ostale komunalne usluge</t>
  </si>
  <si>
    <t>metri nove ceste i asfalta</t>
  </si>
  <si>
    <t>postotak pokrivenosti kanalizacijskom mrežom</t>
  </si>
  <si>
    <t>Održavanje plaža i šetnica</t>
  </si>
  <si>
    <t>podizanje kvalitete života</t>
  </si>
  <si>
    <t>br.turista i brodova</t>
  </si>
  <si>
    <t>starost stolarije/trošak energije</t>
  </si>
  <si>
    <t>broj novoizgrađ. dokum.prostornog planiranja</t>
  </si>
  <si>
    <t>br.djece/poboljšanje uvjeta rada/dostrajalost zgrade škole</t>
  </si>
  <si>
    <t>4. Izgradnja prometne i komunalne infrastrukture te unapređenje područja sporta i rekreacije</t>
  </si>
  <si>
    <t>1.5 Uređenje komunalne infrastrukture te razvoj lokalnih prometnica, šetnica, parkova i obale</t>
  </si>
  <si>
    <t>1.7. Održivo prostorno i urbanističko planiranje</t>
  </si>
  <si>
    <t>1.8.Poticanje energetske učinkovitosti i korištenje obnovljivih izvora energije</t>
  </si>
  <si>
    <t xml:space="preserve">sanacija oštećenja </t>
  </si>
  <si>
    <t>broj hitnih intervencija (ispumpavanje)</t>
  </si>
  <si>
    <t>Projekt POS-a</t>
  </si>
  <si>
    <t>stambena potreba</t>
  </si>
  <si>
    <t>1.6 Poticanje stanogradnje</t>
  </si>
  <si>
    <t>5. Zadovoljavanje stambenih potreba građana</t>
  </si>
  <si>
    <t>6.Povećanje funkcionalnosti luke Punat te povećanje atraktivnosti obalnog pojasa</t>
  </si>
  <si>
    <t>7. Učinkovito upravljanje razvojem i razvojnim resursima</t>
  </si>
  <si>
    <t>8. Smanjenje godišnje potrošnje energije</t>
  </si>
  <si>
    <t>A11001</t>
  </si>
  <si>
    <t>Plava zastava</t>
  </si>
  <si>
    <t>K100002-K100005</t>
  </si>
  <si>
    <t>Uređenje plaža i šetnica</t>
  </si>
  <si>
    <t>Streetworkout park</t>
  </si>
  <si>
    <t>rekreacija mladih i starih/ turist.potencijal</t>
  </si>
  <si>
    <t>Program predšk. odgoja i obrazovanja</t>
  </si>
  <si>
    <t>Plan 2016.</t>
  </si>
  <si>
    <t>Izvršenje</t>
  </si>
  <si>
    <t>Razlika</t>
  </si>
  <si>
    <t xml:space="preserve">Plan razvojnih programa Općine Punat za 2015. godinu s projekcijama za 2016. i 2017. godinu donesen je na sjednici održanoj 19. prosinca 2014. </t>
  </si>
  <si>
    <t>godine („Službene novine PGŽ“ 40/14), I. Izmjene i dopune plana razvojnih programa za 2015. s projekcijama  za 2016. i 2017. godinu 28. kolovoza</t>
  </si>
  <si>
    <t>2015.godine (“Službene novine PGŽ” 26/15) te II. Izmjene i dopune plana razvojnih programa 18. prosinca 2015. godine (“Službene novine PGŽ 37/15)</t>
  </si>
  <si>
    <t xml:space="preserve">Plan razvojnih programa Općine Punat za 2016. godinu s projekcijama za 2017. i 2018. godinu donesen je na sjednici održanoj 19. prosinca 2015. </t>
  </si>
  <si>
    <t>godine („Službene novine PGŽ“ 37/15), I. Izmjene i dopune plana razvojnih programa za 2016. s projekcijama  za 2017. i 2018. godinu 18. kolovoza</t>
  </si>
  <si>
    <t>2016.godine (“Službene novine PGŽ” 21/16) te II. Izmjene i dopune plana razvojnih programa 2. prosinca 2015. godine (“Službene novine PGŽ 35/16)</t>
  </si>
  <si>
    <t>UKUPNO:</t>
  </si>
  <si>
    <t>Izvještaj o provedbi Plana razvojnih programa Općine Punat za 2016. godinu</t>
  </si>
  <si>
    <t>Izvršeni programi i aktivnosti s troškovima prikazani su u tablici ovog izvješća:</t>
  </si>
</sst>
</file>

<file path=xl/styles.xml><?xml version="1.0" encoding="utf-8"?>
<styleSheet xmlns="http://schemas.openxmlformats.org/spreadsheetml/2006/main">
  <numFmts count="2">
    <numFmt numFmtId="165" formatCode="00000"/>
    <numFmt numFmtId="167" formatCode="000"/>
  </numFmts>
  <fonts count="2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 applyAlignment="1">
      <alignment wrapText="1"/>
    </xf>
    <xf numFmtId="0" fontId="2" fillId="0" borderId="1" xfId="0" quotePrefix="1" applyFont="1" applyBorder="1"/>
    <xf numFmtId="0" fontId="2" fillId="0" borderId="1" xfId="0" applyFont="1" applyBorder="1"/>
    <xf numFmtId="0" fontId="2" fillId="0" borderId="1" xfId="0" quotePrefix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167" fontId="2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4" fillId="0" borderId="1" xfId="0" applyFont="1" applyBorder="1" applyAlignment="1"/>
    <xf numFmtId="0" fontId="4" fillId="0" borderId="2" xfId="0" applyFont="1" applyBorder="1" applyAlignment="1"/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0" fontId="5" fillId="0" borderId="2" xfId="0" applyFont="1" applyBorder="1" applyAlignment="1"/>
    <xf numFmtId="0" fontId="9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67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167" fontId="5" fillId="0" borderId="1" xfId="0" applyNumberFormat="1" applyFont="1" applyBorder="1" applyAlignment="1">
      <alignment horizontal="center" wrapText="1"/>
    </xf>
    <xf numFmtId="0" fontId="11" fillId="0" borderId="0" xfId="0" applyFont="1" applyAlignment="1">
      <alignment horizontal="left"/>
    </xf>
    <xf numFmtId="4" fontId="5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1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0" fillId="0" borderId="0" xfId="0" applyNumberFormat="1"/>
    <xf numFmtId="4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16" fillId="0" borderId="1" xfId="0" applyFont="1" applyBorder="1" applyAlignment="1">
      <alignment horizontal="right"/>
    </xf>
    <xf numFmtId="4" fontId="5" fillId="0" borderId="1" xfId="0" applyNumberFormat="1" applyFont="1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2" fillId="0" borderId="8" xfId="0" applyNumberFormat="1" applyFont="1" applyBorder="1" applyAlignment="1">
      <alignment horizontal="center" wrapText="1"/>
    </xf>
    <xf numFmtId="167" fontId="2" fillId="0" borderId="9" xfId="0" applyNumberFormat="1" applyFont="1" applyBorder="1" applyAlignment="1">
      <alignment horizontal="center" wrapText="1"/>
    </xf>
    <xf numFmtId="167" fontId="2" fillId="0" borderId="5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0"/>
  <sheetViews>
    <sheetView tabSelected="1" topLeftCell="B40" workbookViewId="0">
      <selection activeCell="O44" sqref="O44"/>
    </sheetView>
  </sheetViews>
  <sheetFormatPr defaultRowHeight="15"/>
  <cols>
    <col min="1" max="1" width="9.140625" hidden="1" customWidth="1"/>
    <col min="2" max="2" width="12.7109375" customWidth="1"/>
    <col min="3" max="3" width="14.7109375" customWidth="1"/>
    <col min="4" max="4" width="4.140625" customWidth="1"/>
    <col min="5" max="5" width="6.5703125" customWidth="1"/>
    <col min="6" max="6" width="11.7109375" style="51" customWidth="1"/>
    <col min="7" max="7" width="10.28515625" customWidth="1"/>
    <col min="8" max="8" width="31.7109375" customWidth="1"/>
    <col min="9" max="9" width="13" customWidth="1"/>
    <col min="10" max="10" width="12.28515625" customWidth="1"/>
    <col min="11" max="11" width="11.42578125" customWidth="1"/>
    <col min="12" max="13" width="13.7109375" customWidth="1"/>
  </cols>
  <sheetData>
    <row r="2" spans="1:12" s="1" customFormat="1" ht="21">
      <c r="B2" s="69" t="s">
        <v>125</v>
      </c>
      <c r="C2" s="13"/>
      <c r="D2" s="13"/>
      <c r="E2" s="13"/>
      <c r="F2" s="50"/>
      <c r="G2" s="13"/>
      <c r="H2" s="13"/>
      <c r="I2" s="13"/>
      <c r="J2" s="13"/>
      <c r="K2" s="13"/>
    </row>
    <row r="3" spans="1:12" s="1" customFormat="1" ht="21">
      <c r="B3" s="69"/>
      <c r="C3" s="13"/>
      <c r="D3" s="13"/>
      <c r="E3" s="13"/>
      <c r="F3" s="50"/>
      <c r="G3" s="13"/>
      <c r="H3" s="13"/>
      <c r="I3" s="13"/>
      <c r="J3" s="13"/>
      <c r="K3" s="13"/>
    </row>
    <row r="4" spans="1:12">
      <c r="A4" s="65" t="s">
        <v>118</v>
      </c>
      <c r="B4" s="65" t="s">
        <v>121</v>
      </c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>
      <c r="A5" s="65" t="s">
        <v>119</v>
      </c>
      <c r="B5" s="65" t="s">
        <v>122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>
      <c r="A6" s="76" t="s">
        <v>120</v>
      </c>
      <c r="B6" s="76" t="s">
        <v>123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>
      <c r="A8" s="76"/>
      <c r="B8" s="76" t="s">
        <v>126</v>
      </c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26.25">
      <c r="B10" s="5" t="s">
        <v>4</v>
      </c>
      <c r="C10" s="14" t="s">
        <v>3</v>
      </c>
      <c r="D10" s="116" t="s">
        <v>57</v>
      </c>
      <c r="E10" s="116"/>
      <c r="F10" s="36" t="s">
        <v>56</v>
      </c>
      <c r="G10" s="7" t="s">
        <v>10</v>
      </c>
      <c r="H10" s="7" t="s">
        <v>0</v>
      </c>
      <c r="I10" s="14" t="s">
        <v>115</v>
      </c>
      <c r="J10" s="14" t="s">
        <v>116</v>
      </c>
      <c r="K10" s="18" t="s">
        <v>117</v>
      </c>
    </row>
    <row r="11" spans="1:12">
      <c r="B11" s="2"/>
      <c r="C11" s="2"/>
      <c r="D11" s="117"/>
      <c r="E11" s="118"/>
      <c r="F11" s="52"/>
      <c r="G11" s="4"/>
      <c r="H11" s="6"/>
      <c r="I11" s="4"/>
      <c r="J11" s="4"/>
      <c r="K11" s="4"/>
    </row>
    <row r="12" spans="1:12">
      <c r="B12" s="2">
        <v>1</v>
      </c>
      <c r="C12" s="2">
        <v>3</v>
      </c>
      <c r="D12" s="119">
        <v>4</v>
      </c>
      <c r="E12" s="120"/>
      <c r="F12" s="52">
        <v>5</v>
      </c>
      <c r="G12" s="2">
        <v>6</v>
      </c>
      <c r="H12" s="2">
        <v>7</v>
      </c>
      <c r="I12" s="2"/>
      <c r="J12" s="2"/>
      <c r="K12" s="2"/>
    </row>
    <row r="13" spans="1:12" ht="16.5" customHeight="1">
      <c r="B13" s="7"/>
      <c r="C13" s="7"/>
      <c r="D13" s="7"/>
      <c r="E13" s="7"/>
      <c r="F13" s="18"/>
      <c r="G13" s="8"/>
      <c r="H13" s="7"/>
      <c r="I13" s="9"/>
      <c r="J13" s="9"/>
      <c r="K13" s="9"/>
    </row>
    <row r="14" spans="1:12" ht="27" customHeight="1">
      <c r="B14" s="133" t="s">
        <v>7</v>
      </c>
      <c r="C14" s="130" t="s">
        <v>5</v>
      </c>
      <c r="D14" s="24">
        <v>3</v>
      </c>
      <c r="E14" s="23">
        <v>301</v>
      </c>
      <c r="F14" s="18"/>
      <c r="G14" s="19" t="s">
        <v>11</v>
      </c>
      <c r="H14" s="7" t="s">
        <v>13</v>
      </c>
      <c r="I14" s="9">
        <f>I15</f>
        <v>454987</v>
      </c>
      <c r="J14" s="9">
        <f>J15</f>
        <v>417811.75</v>
      </c>
      <c r="K14" s="9">
        <f>K15</f>
        <v>37175.25</v>
      </c>
    </row>
    <row r="15" spans="1:12" ht="15" customHeight="1">
      <c r="B15" s="134"/>
      <c r="C15" s="131"/>
      <c r="D15" s="24">
        <v>3</v>
      </c>
      <c r="E15" s="23">
        <v>301</v>
      </c>
      <c r="F15" s="18"/>
      <c r="G15" s="19" t="s">
        <v>12</v>
      </c>
      <c r="H15" s="21" t="s">
        <v>1</v>
      </c>
      <c r="I15" s="15">
        <v>454987</v>
      </c>
      <c r="J15" s="15">
        <v>417811.75</v>
      </c>
      <c r="K15" s="15">
        <f>I15-J15</f>
        <v>37175.25</v>
      </c>
    </row>
    <row r="16" spans="1:12" ht="12.75" customHeight="1">
      <c r="B16" s="135"/>
      <c r="C16" s="132"/>
      <c r="D16" s="90"/>
      <c r="E16" s="91"/>
      <c r="F16" s="91"/>
      <c r="G16" s="91"/>
      <c r="H16" s="91"/>
      <c r="I16" s="91"/>
      <c r="J16" s="91"/>
      <c r="K16" s="92"/>
    </row>
    <row r="17" spans="2:13" ht="15" customHeight="1">
      <c r="B17" s="139" t="s">
        <v>8</v>
      </c>
      <c r="C17" s="12"/>
      <c r="D17" s="24">
        <v>3</v>
      </c>
      <c r="E17" s="23">
        <v>301</v>
      </c>
      <c r="F17" s="87" t="s">
        <v>94</v>
      </c>
      <c r="G17" s="19" t="s">
        <v>14</v>
      </c>
      <c r="H17" s="3" t="s">
        <v>114</v>
      </c>
      <c r="I17" s="46">
        <f>I18+I19+I20</f>
        <v>5096988.4000000004</v>
      </c>
      <c r="J17" s="46">
        <f>J18+J19</f>
        <v>3434642.41</v>
      </c>
      <c r="K17" s="46">
        <f>K18+K19+K20</f>
        <v>1615924.9000000001</v>
      </c>
    </row>
    <row r="18" spans="2:13">
      <c r="B18" s="140"/>
      <c r="C18" s="136" t="s">
        <v>6</v>
      </c>
      <c r="D18" s="24">
        <v>3</v>
      </c>
      <c r="E18" s="23">
        <v>301</v>
      </c>
      <c r="F18" s="88"/>
      <c r="G18" s="19" t="s">
        <v>18</v>
      </c>
      <c r="H18" s="17" t="s">
        <v>17</v>
      </c>
      <c r="I18" s="70">
        <v>627023.04</v>
      </c>
      <c r="J18" s="70">
        <v>633179.23</v>
      </c>
      <c r="K18" s="70">
        <f>I18-J18</f>
        <v>-6156.1899999999441</v>
      </c>
      <c r="M18" s="74"/>
    </row>
    <row r="19" spans="2:13">
      <c r="B19" s="140"/>
      <c r="C19" s="137"/>
      <c r="D19" s="24">
        <v>3</v>
      </c>
      <c r="E19" s="23">
        <v>301</v>
      </c>
      <c r="F19" s="88"/>
      <c r="G19" s="19" t="s">
        <v>15</v>
      </c>
      <c r="H19" s="21" t="s">
        <v>16</v>
      </c>
      <c r="I19" s="70">
        <v>4423360.32</v>
      </c>
      <c r="J19" s="70">
        <v>2801463.18</v>
      </c>
      <c r="K19" s="70">
        <f>I19-J19</f>
        <v>1621897.1400000001</v>
      </c>
    </row>
    <row r="20" spans="2:13" ht="17.25" customHeight="1">
      <c r="B20" s="140"/>
      <c r="C20" s="137"/>
      <c r="D20" s="24">
        <v>3</v>
      </c>
      <c r="E20" s="23">
        <v>302</v>
      </c>
      <c r="F20" s="89"/>
      <c r="G20" s="29" t="s">
        <v>29</v>
      </c>
      <c r="H20" s="21" t="s">
        <v>61</v>
      </c>
      <c r="I20" s="70">
        <v>46605.04</v>
      </c>
      <c r="J20" s="70">
        <v>46421.09</v>
      </c>
      <c r="K20" s="70">
        <f>I20-J20</f>
        <v>183.95000000000437</v>
      </c>
    </row>
    <row r="21" spans="2:13">
      <c r="B21" s="140"/>
      <c r="C21" s="137"/>
      <c r="D21" s="24">
        <v>3</v>
      </c>
      <c r="E21" s="23">
        <v>301</v>
      </c>
      <c r="F21" s="53"/>
      <c r="G21" s="19" t="s">
        <v>19</v>
      </c>
      <c r="H21" s="7" t="s">
        <v>62</v>
      </c>
      <c r="I21" s="46">
        <v>10000</v>
      </c>
      <c r="J21" s="46">
        <f>J22</f>
        <v>9958.31</v>
      </c>
      <c r="K21" s="46">
        <f>K22</f>
        <v>41.690000000000509</v>
      </c>
    </row>
    <row r="22" spans="2:13">
      <c r="B22" s="140"/>
      <c r="C22" s="138"/>
      <c r="D22" s="24">
        <v>3</v>
      </c>
      <c r="E22" s="23">
        <v>301</v>
      </c>
      <c r="F22" s="18"/>
      <c r="G22" s="19" t="s">
        <v>15</v>
      </c>
      <c r="H22" s="10" t="s">
        <v>2</v>
      </c>
      <c r="I22" s="47">
        <v>10000</v>
      </c>
      <c r="J22" s="47">
        <v>9958.31</v>
      </c>
      <c r="K22" s="47">
        <f>I22-J22</f>
        <v>41.690000000000509</v>
      </c>
    </row>
    <row r="23" spans="2:13" ht="25.5" customHeight="1">
      <c r="B23" s="140"/>
      <c r="C23" s="81" t="s">
        <v>9</v>
      </c>
      <c r="D23" s="24">
        <v>3</v>
      </c>
      <c r="E23" s="23">
        <v>301</v>
      </c>
      <c r="F23" s="18" t="s">
        <v>60</v>
      </c>
      <c r="G23" s="19" t="s">
        <v>20</v>
      </c>
      <c r="H23" s="16" t="s">
        <v>63</v>
      </c>
      <c r="I23" s="40">
        <f>I24</f>
        <v>521299</v>
      </c>
      <c r="J23" s="40">
        <f>J24</f>
        <v>513182.5</v>
      </c>
      <c r="K23" s="40">
        <f>K24</f>
        <v>8116.5</v>
      </c>
    </row>
    <row r="24" spans="2:13" ht="24.75" customHeight="1">
      <c r="B24" s="140"/>
      <c r="C24" s="82"/>
      <c r="D24" s="24">
        <v>3</v>
      </c>
      <c r="E24" s="23">
        <v>301</v>
      </c>
      <c r="G24" s="19" t="s">
        <v>21</v>
      </c>
      <c r="H24" s="10" t="s">
        <v>64</v>
      </c>
      <c r="I24" s="71">
        <v>521299</v>
      </c>
      <c r="J24" s="71">
        <v>513182.5</v>
      </c>
      <c r="K24" s="71">
        <f>I24-J24</f>
        <v>8116.5</v>
      </c>
    </row>
    <row r="25" spans="2:13">
      <c r="B25" s="141"/>
      <c r="C25" s="83"/>
      <c r="D25" s="24"/>
      <c r="E25" s="23"/>
      <c r="F25" s="18"/>
      <c r="G25" s="19"/>
      <c r="H25" s="10"/>
      <c r="I25" s="47"/>
      <c r="J25" s="47"/>
      <c r="K25" s="47"/>
    </row>
    <row r="26" spans="2:13" ht="15" customHeight="1">
      <c r="B26" s="111" t="s">
        <v>72</v>
      </c>
      <c r="C26" s="102" t="s">
        <v>71</v>
      </c>
      <c r="D26" s="24"/>
      <c r="E26" s="23"/>
      <c r="F26" s="18"/>
      <c r="G26" s="19" t="s">
        <v>65</v>
      </c>
      <c r="H26" s="16" t="s">
        <v>66</v>
      </c>
      <c r="I26" s="40">
        <f>(I27+I28)</f>
        <v>133577.24</v>
      </c>
      <c r="J26" s="40">
        <f>(J27+J28)</f>
        <v>133094.59</v>
      </c>
      <c r="K26" s="40">
        <f>(K27+K28)</f>
        <v>482.65000000000146</v>
      </c>
    </row>
    <row r="27" spans="2:13" ht="26.25">
      <c r="B27" s="112"/>
      <c r="C27" s="103"/>
      <c r="D27" s="24"/>
      <c r="E27" s="23"/>
      <c r="F27" s="18" t="s">
        <v>69</v>
      </c>
      <c r="G27" s="19" t="s">
        <v>21</v>
      </c>
      <c r="H27" s="10" t="s">
        <v>68</v>
      </c>
      <c r="I27" s="47">
        <v>32000</v>
      </c>
      <c r="J27" s="47">
        <v>31517.35</v>
      </c>
      <c r="K27" s="47">
        <f>I27-J27</f>
        <v>482.65000000000146</v>
      </c>
    </row>
    <row r="28" spans="2:13" ht="27" customHeight="1">
      <c r="B28" s="113"/>
      <c r="C28" s="104"/>
      <c r="D28" s="24"/>
      <c r="E28" s="23"/>
      <c r="F28" s="18" t="s">
        <v>70</v>
      </c>
      <c r="G28" s="19" t="s">
        <v>26</v>
      </c>
      <c r="H28" s="10" t="s">
        <v>67</v>
      </c>
      <c r="I28" s="47">
        <v>101577.24</v>
      </c>
      <c r="J28" s="47">
        <v>101577.24</v>
      </c>
      <c r="K28" s="47">
        <f>I28-J28</f>
        <v>0</v>
      </c>
    </row>
    <row r="29" spans="2:13" ht="15" customHeight="1">
      <c r="B29" s="114" t="s">
        <v>95</v>
      </c>
      <c r="C29" s="127" t="s">
        <v>96</v>
      </c>
      <c r="D29" s="24">
        <v>3</v>
      </c>
      <c r="E29" s="23">
        <v>301</v>
      </c>
      <c r="F29" s="18"/>
      <c r="G29" s="19" t="s">
        <v>25</v>
      </c>
      <c r="H29" s="16" t="s">
        <v>24</v>
      </c>
      <c r="I29" s="40">
        <f>SUM(I30:I35)</f>
        <v>2458934.9699999997</v>
      </c>
      <c r="J29" s="40">
        <f>SUM(J30:J35)</f>
        <v>2421426.8400000003</v>
      </c>
      <c r="K29" s="40">
        <f>SUM(K30:K35)</f>
        <v>37508.129999999946</v>
      </c>
    </row>
    <row r="30" spans="2:13">
      <c r="B30" s="115"/>
      <c r="C30" s="128"/>
      <c r="D30" s="24">
        <v>3</v>
      </c>
      <c r="E30" s="23">
        <v>301</v>
      </c>
      <c r="F30" s="18"/>
      <c r="G30" s="19" t="s">
        <v>21</v>
      </c>
      <c r="H30" s="21" t="s">
        <v>50</v>
      </c>
      <c r="I30" s="47">
        <v>408500</v>
      </c>
      <c r="J30" s="47">
        <v>414725.57</v>
      </c>
      <c r="K30" s="47">
        <f t="shared" ref="K30:K35" si="0">I30-J30</f>
        <v>-6225.570000000007</v>
      </c>
    </row>
    <row r="31" spans="2:13" ht="39" customHeight="1">
      <c r="B31" s="115"/>
      <c r="C31" s="128"/>
      <c r="D31" s="24">
        <v>3</v>
      </c>
      <c r="E31" s="23">
        <v>301</v>
      </c>
      <c r="F31" s="54" t="s">
        <v>59</v>
      </c>
      <c r="G31" s="19" t="s">
        <v>26</v>
      </c>
      <c r="H31" s="10" t="s">
        <v>27</v>
      </c>
      <c r="I31" s="47">
        <v>841194.99</v>
      </c>
      <c r="J31" s="47">
        <v>841194.95</v>
      </c>
      <c r="K31" s="47">
        <f t="shared" si="0"/>
        <v>4.0000000037252903E-2</v>
      </c>
    </row>
    <row r="32" spans="2:13">
      <c r="B32" s="115"/>
      <c r="C32" s="128"/>
      <c r="D32" s="24">
        <v>3</v>
      </c>
      <c r="E32" s="23">
        <v>301</v>
      </c>
      <c r="F32" s="18"/>
      <c r="G32" s="19" t="s">
        <v>28</v>
      </c>
      <c r="H32" s="10" t="s">
        <v>53</v>
      </c>
      <c r="I32" s="47">
        <v>782539.98</v>
      </c>
      <c r="J32" s="47">
        <v>832338.81</v>
      </c>
      <c r="K32" s="47">
        <f t="shared" si="0"/>
        <v>-49798.830000000075</v>
      </c>
    </row>
    <row r="33" spans="2:13" ht="26.25">
      <c r="B33" s="115"/>
      <c r="C33" s="128"/>
      <c r="D33" s="24"/>
      <c r="E33" s="23"/>
      <c r="F33" s="18" t="s">
        <v>99</v>
      </c>
      <c r="G33" s="19" t="s">
        <v>73</v>
      </c>
      <c r="H33" s="10" t="s">
        <v>74</v>
      </c>
      <c r="I33" s="47">
        <v>275700</v>
      </c>
      <c r="J33" s="47">
        <v>213543.41</v>
      </c>
      <c r="K33" s="47">
        <f t="shared" si="0"/>
        <v>62156.59</v>
      </c>
    </row>
    <row r="34" spans="2:13" ht="51.75">
      <c r="B34" s="115"/>
      <c r="C34" s="128"/>
      <c r="D34" s="24"/>
      <c r="E34" s="23"/>
      <c r="F34" s="18" t="s">
        <v>100</v>
      </c>
      <c r="G34" s="19" t="s">
        <v>83</v>
      </c>
      <c r="H34" s="10" t="s">
        <v>84</v>
      </c>
      <c r="I34" s="47">
        <v>11000</v>
      </c>
      <c r="J34" s="47">
        <v>11032.27</v>
      </c>
      <c r="K34" s="47">
        <f t="shared" si="0"/>
        <v>-32.270000000000437</v>
      </c>
    </row>
    <row r="35" spans="2:13">
      <c r="B35" s="115"/>
      <c r="C35" s="128"/>
      <c r="D35" s="24"/>
      <c r="E35" s="23"/>
      <c r="F35" s="18"/>
      <c r="G35" s="19" t="s">
        <v>85</v>
      </c>
      <c r="H35" s="10" t="s">
        <v>86</v>
      </c>
      <c r="I35" s="47">
        <v>140000</v>
      </c>
      <c r="J35" s="47">
        <v>108591.83</v>
      </c>
      <c r="K35" s="47">
        <f t="shared" si="0"/>
        <v>31408.17</v>
      </c>
    </row>
    <row r="36" spans="2:13">
      <c r="B36" s="115"/>
      <c r="C36" s="128"/>
      <c r="D36" s="24"/>
      <c r="E36" s="23"/>
      <c r="F36" s="28"/>
      <c r="G36" s="19" t="s">
        <v>22</v>
      </c>
      <c r="H36" s="7" t="s">
        <v>51</v>
      </c>
      <c r="I36" s="46">
        <f>(I37+I38+I39+I40+I41+I42)</f>
        <v>5135223.53</v>
      </c>
      <c r="J36" s="46">
        <f>(J37+J38+J39+J40+J41+J42)</f>
        <v>4904210.6100000003</v>
      </c>
      <c r="K36" s="46">
        <f>(K37+K38+K39+K40+K41+K42+K43)</f>
        <v>236281.91999999998</v>
      </c>
    </row>
    <row r="37" spans="2:13">
      <c r="B37" s="115"/>
      <c r="C37" s="128"/>
      <c r="D37" s="24">
        <v>3</v>
      </c>
      <c r="E37" s="23">
        <v>301</v>
      </c>
      <c r="F37" s="53"/>
      <c r="G37" s="31" t="s">
        <v>12</v>
      </c>
      <c r="H37" s="21" t="s">
        <v>23</v>
      </c>
      <c r="I37" s="37">
        <v>652412.5</v>
      </c>
      <c r="J37" s="37">
        <v>616865.06999999995</v>
      </c>
      <c r="K37" s="37">
        <f>I37-J37</f>
        <v>35547.430000000051</v>
      </c>
      <c r="M37" s="74"/>
    </row>
    <row r="38" spans="2:13" ht="26.25">
      <c r="B38" s="115"/>
      <c r="C38" s="128"/>
      <c r="D38" s="24">
        <v>3</v>
      </c>
      <c r="E38" s="23">
        <v>301</v>
      </c>
      <c r="F38" s="18" t="s">
        <v>87</v>
      </c>
      <c r="G38" s="25" t="s">
        <v>29</v>
      </c>
      <c r="H38" s="49" t="s">
        <v>30</v>
      </c>
      <c r="I38" s="37">
        <v>1304465.83</v>
      </c>
      <c r="J38" s="37">
        <v>1360418.62</v>
      </c>
      <c r="K38" s="37">
        <f t="shared" ref="K38:K43" si="1">I38-J38</f>
        <v>-55952.790000000037</v>
      </c>
    </row>
    <row r="39" spans="2:13" ht="26.25">
      <c r="B39" s="115"/>
      <c r="C39" s="128"/>
      <c r="D39" s="24">
        <v>3</v>
      </c>
      <c r="E39" s="23">
        <v>301</v>
      </c>
      <c r="F39" s="19" t="s">
        <v>58</v>
      </c>
      <c r="G39" s="35" t="s">
        <v>32</v>
      </c>
      <c r="H39" s="48" t="s">
        <v>31</v>
      </c>
      <c r="I39" s="37">
        <v>1800000</v>
      </c>
      <c r="J39" s="37">
        <v>1794553.79</v>
      </c>
      <c r="K39" s="37">
        <f t="shared" si="1"/>
        <v>5446.2099999999627</v>
      </c>
    </row>
    <row r="40" spans="2:13" ht="26.25">
      <c r="B40" s="115"/>
      <c r="C40" s="128"/>
      <c r="D40" s="24"/>
      <c r="E40" s="23"/>
      <c r="F40" s="18" t="s">
        <v>76</v>
      </c>
      <c r="G40" s="26" t="s">
        <v>38</v>
      </c>
      <c r="H40" s="21" t="s">
        <v>75</v>
      </c>
      <c r="I40" s="47">
        <v>421000</v>
      </c>
      <c r="J40" s="37">
        <v>175027.93</v>
      </c>
      <c r="K40" s="37">
        <f t="shared" si="1"/>
        <v>245972.07</v>
      </c>
    </row>
    <row r="41" spans="2:13" ht="51.75">
      <c r="B41" s="115"/>
      <c r="C41" s="128"/>
      <c r="D41" s="24">
        <v>3</v>
      </c>
      <c r="E41" s="23">
        <v>301</v>
      </c>
      <c r="F41" s="19" t="s">
        <v>88</v>
      </c>
      <c r="G41" s="19" t="s">
        <v>33</v>
      </c>
      <c r="H41" s="21" t="s">
        <v>52</v>
      </c>
      <c r="I41" s="37">
        <v>387279.07</v>
      </c>
      <c r="J41" s="37">
        <v>387279.07</v>
      </c>
      <c r="K41" s="37">
        <f t="shared" si="1"/>
        <v>0</v>
      </c>
    </row>
    <row r="42" spans="2:13" ht="27.75" customHeight="1">
      <c r="B42" s="115"/>
      <c r="C42" s="128"/>
      <c r="D42" s="24">
        <v>3</v>
      </c>
      <c r="E42" s="23">
        <v>301</v>
      </c>
      <c r="F42" s="19" t="s">
        <v>90</v>
      </c>
      <c r="G42" s="19" t="s">
        <v>34</v>
      </c>
      <c r="H42" s="21" t="s">
        <v>35</v>
      </c>
      <c r="I42" s="37">
        <v>570066.13</v>
      </c>
      <c r="J42" s="37">
        <v>570066.13</v>
      </c>
      <c r="K42" s="37">
        <f t="shared" si="1"/>
        <v>0</v>
      </c>
    </row>
    <row r="43" spans="2:13" ht="39" customHeight="1">
      <c r="B43" s="115"/>
      <c r="C43" s="128"/>
      <c r="D43" s="24">
        <v>3</v>
      </c>
      <c r="E43" s="23">
        <v>301</v>
      </c>
      <c r="F43" s="19" t="s">
        <v>113</v>
      </c>
      <c r="G43" s="19" t="s">
        <v>42</v>
      </c>
      <c r="H43" s="21" t="s">
        <v>112</v>
      </c>
      <c r="I43" s="37">
        <v>132500</v>
      </c>
      <c r="J43" s="37">
        <v>127231</v>
      </c>
      <c r="K43" s="37">
        <f t="shared" si="1"/>
        <v>5269</v>
      </c>
    </row>
    <row r="44" spans="2:13" ht="15" customHeight="1">
      <c r="B44" s="115"/>
      <c r="C44" s="128"/>
      <c r="D44" s="24"/>
      <c r="E44" s="23"/>
      <c r="F44" s="18"/>
      <c r="G44" s="19" t="s">
        <v>37</v>
      </c>
      <c r="H44" s="16" t="s">
        <v>36</v>
      </c>
      <c r="I44" s="40">
        <f>SUM(I45:I48)</f>
        <v>1494336.23</v>
      </c>
      <c r="J44" s="40">
        <f>SUM(J45:J48)</f>
        <v>1472856.01</v>
      </c>
      <c r="K44" s="40">
        <f>SUM(K45:K48)</f>
        <v>21480.219999999972</v>
      </c>
    </row>
    <row r="45" spans="2:13" ht="15" customHeight="1">
      <c r="B45" s="115"/>
      <c r="C45" s="128"/>
      <c r="D45" s="24">
        <v>3</v>
      </c>
      <c r="E45" s="23">
        <v>301</v>
      </c>
      <c r="F45" s="53"/>
      <c r="G45" s="19" t="s">
        <v>77</v>
      </c>
      <c r="H45" s="21" t="s">
        <v>78</v>
      </c>
      <c r="I45" s="37">
        <v>277125</v>
      </c>
      <c r="J45" s="37">
        <v>276847.53000000003</v>
      </c>
      <c r="K45" s="37">
        <f>I45-J45</f>
        <v>277.46999999997206</v>
      </c>
    </row>
    <row r="46" spans="2:13" ht="26.25">
      <c r="B46" s="115"/>
      <c r="C46" s="128"/>
      <c r="D46" s="24">
        <v>3</v>
      </c>
      <c r="E46" s="23">
        <v>301</v>
      </c>
      <c r="F46" s="18"/>
      <c r="G46" s="19" t="s">
        <v>39</v>
      </c>
      <c r="H46" s="21" t="s">
        <v>79</v>
      </c>
      <c r="I46" s="37">
        <v>187085.41</v>
      </c>
      <c r="J46" s="37">
        <v>187085.41</v>
      </c>
      <c r="K46" s="37">
        <f>I46-J46</f>
        <v>0</v>
      </c>
    </row>
    <row r="47" spans="2:13" ht="15" customHeight="1">
      <c r="B47" s="115"/>
      <c r="C47" s="128"/>
      <c r="D47" s="24">
        <v>3</v>
      </c>
      <c r="E47" s="23">
        <v>301</v>
      </c>
      <c r="F47" s="18"/>
      <c r="G47" s="27" t="s">
        <v>41</v>
      </c>
      <c r="H47" s="21" t="s">
        <v>40</v>
      </c>
      <c r="I47" s="37">
        <v>225000</v>
      </c>
      <c r="J47" s="37">
        <v>203797.25</v>
      </c>
      <c r="K47" s="37">
        <f>I47-J47</f>
        <v>21202.75</v>
      </c>
    </row>
    <row r="48" spans="2:13" ht="15" customHeight="1">
      <c r="B48" s="115"/>
      <c r="C48" s="129"/>
      <c r="D48" s="24">
        <v>3</v>
      </c>
      <c r="E48" s="23">
        <v>301</v>
      </c>
      <c r="F48" s="18"/>
      <c r="G48" s="27" t="s">
        <v>42</v>
      </c>
      <c r="H48" s="21" t="s">
        <v>43</v>
      </c>
      <c r="I48" s="37">
        <v>805125.82</v>
      </c>
      <c r="J48" s="37">
        <v>805125.82</v>
      </c>
      <c r="K48" s="37">
        <f>I48-J48</f>
        <v>0</v>
      </c>
    </row>
    <row r="49" spans="1:11" ht="20.25" customHeight="1">
      <c r="B49" s="34"/>
      <c r="C49" s="42"/>
      <c r="D49" s="24"/>
      <c r="E49" s="23"/>
      <c r="F49" s="38"/>
      <c r="G49" s="19" t="s">
        <v>37</v>
      </c>
      <c r="H49" s="30" t="s">
        <v>36</v>
      </c>
      <c r="I49" s="40">
        <f>I50+I51</f>
        <v>361125</v>
      </c>
      <c r="J49" s="40">
        <f>J50+J51</f>
        <v>362248.94</v>
      </c>
      <c r="K49" s="40">
        <f>K50+K51</f>
        <v>-1123.9400000000023</v>
      </c>
    </row>
    <row r="50" spans="1:11" ht="42.75" customHeight="1">
      <c r="B50" s="18" t="s">
        <v>104</v>
      </c>
      <c r="C50" s="60" t="s">
        <v>103</v>
      </c>
      <c r="D50" s="24">
        <v>3</v>
      </c>
      <c r="E50" s="23">
        <v>301</v>
      </c>
      <c r="F50" s="38" t="s">
        <v>102</v>
      </c>
      <c r="G50" s="19" t="s">
        <v>32</v>
      </c>
      <c r="H50" s="21" t="s">
        <v>101</v>
      </c>
      <c r="I50" s="37">
        <v>361125</v>
      </c>
      <c r="J50" s="37">
        <v>362248.94</v>
      </c>
      <c r="K50" s="37">
        <f>I50-J50</f>
        <v>-1123.9400000000023</v>
      </c>
    </row>
    <row r="51" spans="1:11" ht="26.25" customHeight="1">
      <c r="B51" s="124" t="s">
        <v>105</v>
      </c>
      <c r="C51" s="121" t="s">
        <v>55</v>
      </c>
      <c r="D51" s="38"/>
      <c r="E51" s="23">
        <v>301</v>
      </c>
      <c r="F51" s="84" t="s">
        <v>91</v>
      </c>
      <c r="G51" s="19" t="s">
        <v>12</v>
      </c>
      <c r="H51" s="32" t="s">
        <v>54</v>
      </c>
      <c r="I51" s="37"/>
      <c r="J51" s="37"/>
      <c r="K51" s="37">
        <f>I51-J51</f>
        <v>0</v>
      </c>
    </row>
    <row r="52" spans="1:11" ht="18" customHeight="1">
      <c r="B52" s="125"/>
      <c r="C52" s="122"/>
      <c r="D52" s="38"/>
      <c r="E52" s="23"/>
      <c r="F52" s="85"/>
      <c r="G52" s="19"/>
      <c r="H52" s="33"/>
      <c r="I52" s="37"/>
      <c r="J52" s="37"/>
      <c r="K52" s="37"/>
    </row>
    <row r="53" spans="1:11" ht="18" customHeight="1">
      <c r="B53" s="125"/>
      <c r="C53" s="122"/>
      <c r="D53" s="38"/>
      <c r="E53" s="23"/>
      <c r="F53" s="85"/>
      <c r="G53" s="19" t="s">
        <v>45</v>
      </c>
      <c r="H53" s="41" t="s">
        <v>44</v>
      </c>
      <c r="I53" s="40">
        <f>SUM(I54:I57)</f>
        <v>749229.23</v>
      </c>
      <c r="J53" s="40">
        <f>SUM(J54:J57)</f>
        <v>703546.98</v>
      </c>
      <c r="K53" s="40">
        <f>SUM(K54:K57)</f>
        <v>45682.249999999971</v>
      </c>
    </row>
    <row r="54" spans="1:11" ht="18" customHeight="1">
      <c r="B54" s="125"/>
      <c r="C54" s="122"/>
      <c r="D54" s="64">
        <v>3</v>
      </c>
      <c r="E54" s="23">
        <v>301</v>
      </c>
      <c r="F54" s="85"/>
      <c r="G54" s="19" t="s">
        <v>21</v>
      </c>
      <c r="H54" s="33" t="s">
        <v>82</v>
      </c>
      <c r="I54" s="37"/>
      <c r="J54" s="37"/>
      <c r="K54" s="37"/>
    </row>
    <row r="55" spans="1:11" ht="18" customHeight="1">
      <c r="B55" s="126"/>
      <c r="C55" s="123"/>
      <c r="D55" s="39"/>
      <c r="E55" s="23"/>
      <c r="F55" s="86"/>
      <c r="G55" s="19" t="s">
        <v>108</v>
      </c>
      <c r="H55" s="33" t="s">
        <v>89</v>
      </c>
      <c r="I55" s="37">
        <v>129829.23</v>
      </c>
      <c r="J55" s="37">
        <v>91405.95</v>
      </c>
      <c r="K55" s="37">
        <f>I55-J55</f>
        <v>38423.279999999999</v>
      </c>
    </row>
    <row r="56" spans="1:11" ht="18" customHeight="1">
      <c r="B56" s="68"/>
      <c r="C56" s="67"/>
      <c r="D56" s="39"/>
      <c r="E56" s="23"/>
      <c r="F56" s="66"/>
      <c r="G56" s="19" t="s">
        <v>26</v>
      </c>
      <c r="H56" s="33" t="s">
        <v>109</v>
      </c>
      <c r="I56" s="37">
        <v>22000</v>
      </c>
      <c r="J56" s="37">
        <v>21062.5</v>
      </c>
      <c r="K56" s="37">
        <f>I56-J56</f>
        <v>937.5</v>
      </c>
    </row>
    <row r="57" spans="1:11" ht="29.25" customHeight="1">
      <c r="B57" s="68"/>
      <c r="C57" s="67"/>
      <c r="D57" s="39"/>
      <c r="E57" s="23"/>
      <c r="F57" s="66"/>
      <c r="G57" s="19" t="s">
        <v>110</v>
      </c>
      <c r="H57" s="33" t="s">
        <v>111</v>
      </c>
      <c r="I57" s="37">
        <v>597400</v>
      </c>
      <c r="J57" s="37">
        <v>591078.53</v>
      </c>
      <c r="K57" s="37">
        <f>I57-J57</f>
        <v>6321.4699999999721</v>
      </c>
    </row>
    <row r="58" spans="1:11" ht="18" customHeight="1">
      <c r="B58" s="108" t="s">
        <v>106</v>
      </c>
      <c r="C58" s="105" t="s">
        <v>97</v>
      </c>
      <c r="D58" s="38"/>
      <c r="E58" s="38"/>
      <c r="F58" s="84" t="s">
        <v>93</v>
      </c>
      <c r="G58" s="19" t="s">
        <v>37</v>
      </c>
      <c r="H58" s="41" t="s">
        <v>36</v>
      </c>
      <c r="I58" s="40">
        <f>(I59+I61)</f>
        <v>547825</v>
      </c>
      <c r="J58" s="40">
        <f>(J59+J61)</f>
        <v>534083.01</v>
      </c>
      <c r="K58" s="40">
        <f>(K59+K61)</f>
        <v>13741.989999999991</v>
      </c>
    </row>
    <row r="59" spans="1:11" ht="15" customHeight="1">
      <c r="B59" s="109"/>
      <c r="C59" s="106"/>
      <c r="D59" s="24">
        <v>3</v>
      </c>
      <c r="E59" s="23">
        <v>301</v>
      </c>
      <c r="F59" s="85"/>
      <c r="G59" s="99" t="s">
        <v>48</v>
      </c>
      <c r="H59" s="100" t="s">
        <v>81</v>
      </c>
      <c r="I59" s="95">
        <v>415500</v>
      </c>
      <c r="J59" s="95">
        <v>415383.01</v>
      </c>
      <c r="K59" s="95">
        <f>I59-J59</f>
        <v>116.98999999999069</v>
      </c>
    </row>
    <row r="60" spans="1:11">
      <c r="B60" s="109"/>
      <c r="C60" s="106"/>
      <c r="D60" s="24">
        <v>3</v>
      </c>
      <c r="E60" s="23">
        <v>301</v>
      </c>
      <c r="F60" s="85"/>
      <c r="G60" s="99"/>
      <c r="H60" s="101"/>
      <c r="I60" s="96"/>
      <c r="J60" s="96"/>
      <c r="K60" s="96"/>
    </row>
    <row r="61" spans="1:11" ht="21" customHeight="1">
      <c r="B61" s="110"/>
      <c r="C61" s="107"/>
      <c r="D61" s="24">
        <v>3</v>
      </c>
      <c r="E61" s="23">
        <v>301</v>
      </c>
      <c r="F61" s="86"/>
      <c r="G61" s="19" t="s">
        <v>38</v>
      </c>
      <c r="H61" s="21" t="s">
        <v>80</v>
      </c>
      <c r="I61" s="37">
        <v>132325</v>
      </c>
      <c r="J61" s="73">
        <v>118700</v>
      </c>
      <c r="K61" s="75">
        <f>I61-J61</f>
        <v>13625</v>
      </c>
    </row>
    <row r="62" spans="1:11" ht="16.5" customHeight="1">
      <c r="A62" s="63"/>
      <c r="B62" s="56"/>
      <c r="C62" s="55"/>
      <c r="D62" s="58"/>
      <c r="E62" s="59"/>
      <c r="F62" s="28"/>
      <c r="G62" s="19"/>
      <c r="H62" s="7"/>
      <c r="I62" s="37"/>
      <c r="J62" s="72"/>
      <c r="K62" s="73"/>
    </row>
    <row r="63" spans="1:11">
      <c r="A63" s="63"/>
      <c r="B63" s="97" t="s">
        <v>107</v>
      </c>
      <c r="C63" s="98" t="s">
        <v>98</v>
      </c>
      <c r="D63" s="24"/>
      <c r="E63" s="24"/>
      <c r="F63" s="93" t="s">
        <v>92</v>
      </c>
      <c r="G63" s="19" t="s">
        <v>47</v>
      </c>
      <c r="H63" s="7" t="s">
        <v>46</v>
      </c>
      <c r="I63" s="46">
        <f>I64</f>
        <v>0</v>
      </c>
      <c r="J63" s="46">
        <f>J64</f>
        <v>0</v>
      </c>
      <c r="K63" s="46">
        <f>I63+J63</f>
        <v>0</v>
      </c>
    </row>
    <row r="64" spans="1:11" ht="39" customHeight="1">
      <c r="A64" s="63"/>
      <c r="B64" s="97"/>
      <c r="C64" s="98"/>
      <c r="D64" s="24">
        <v>3</v>
      </c>
      <c r="E64" s="23">
        <v>301</v>
      </c>
      <c r="F64" s="94"/>
      <c r="G64" s="19" t="s">
        <v>29</v>
      </c>
      <c r="H64" s="21" t="s">
        <v>49</v>
      </c>
      <c r="I64" s="37"/>
      <c r="J64" s="37"/>
      <c r="K64" s="37"/>
    </row>
    <row r="65" spans="1:11">
      <c r="A65" s="63"/>
      <c r="B65" s="97"/>
      <c r="C65" s="98"/>
      <c r="D65" s="24"/>
      <c r="E65" s="23"/>
      <c r="F65" s="57"/>
      <c r="G65" s="16"/>
      <c r="H65" s="20"/>
      <c r="I65" s="22"/>
      <c r="J65" s="22"/>
      <c r="K65" s="22"/>
    </row>
    <row r="66" spans="1:11" ht="33.75" customHeight="1">
      <c r="A66" s="63"/>
      <c r="B66" s="97"/>
      <c r="C66" s="98"/>
      <c r="D66" s="24"/>
      <c r="E66" s="23"/>
      <c r="F66" s="57"/>
      <c r="G66" s="16"/>
      <c r="H66" s="10"/>
      <c r="I66" s="11"/>
      <c r="J66" s="11"/>
      <c r="K66" s="11"/>
    </row>
    <row r="67" spans="1:11" ht="15" hidden="1" customHeight="1">
      <c r="A67" s="61"/>
      <c r="B67" s="97"/>
      <c r="C67" s="98"/>
      <c r="D67" s="24"/>
      <c r="E67" s="23"/>
      <c r="F67" s="57"/>
      <c r="G67" s="43"/>
      <c r="H67" s="45"/>
      <c r="I67" s="11"/>
      <c r="J67" s="11"/>
      <c r="K67" s="11"/>
    </row>
    <row r="68" spans="1:11" ht="15" hidden="1" customHeight="1">
      <c r="A68" s="62"/>
      <c r="B68" s="97"/>
      <c r="C68" s="98"/>
      <c r="D68" s="24"/>
      <c r="E68" s="23"/>
      <c r="F68" s="57"/>
      <c r="G68" s="44"/>
      <c r="H68" s="10"/>
      <c r="I68" s="11"/>
      <c r="J68" s="11"/>
      <c r="K68" s="11"/>
    </row>
    <row r="69" spans="1:11">
      <c r="B69" s="2"/>
      <c r="C69" s="2"/>
      <c r="D69" s="2"/>
      <c r="E69" s="2"/>
      <c r="F69" s="52"/>
      <c r="G69" s="2"/>
      <c r="H69" s="77" t="s">
        <v>124</v>
      </c>
      <c r="I69" s="78">
        <f>I63+I58+I53+I49+I44+I36+I29+I26+I23+I21+I17+I14</f>
        <v>16963525.600000001</v>
      </c>
      <c r="J69" s="78">
        <f>J63+J58+J53+J49+J44+J36+J29+J26+J23+J21+J17+J14</f>
        <v>14907061.950000001</v>
      </c>
      <c r="K69" s="78">
        <f>K63+K58+K53+K49+K44+K36+K29+K26+K23+K21+K17+K14</f>
        <v>2015311.56</v>
      </c>
    </row>
    <row r="73" spans="1:11">
      <c r="F73"/>
    </row>
    <row r="78" spans="1:11">
      <c r="G78" s="79"/>
      <c r="H78" s="79"/>
    </row>
    <row r="79" spans="1:11">
      <c r="G79" s="79"/>
      <c r="H79" s="79"/>
    </row>
    <row r="80" spans="1:11">
      <c r="G80" s="80"/>
      <c r="H80" s="80"/>
    </row>
  </sheetData>
  <mergeCells count="31">
    <mergeCell ref="D10:E10"/>
    <mergeCell ref="D11:E11"/>
    <mergeCell ref="D12:E12"/>
    <mergeCell ref="C51:C55"/>
    <mergeCell ref="B51:B55"/>
    <mergeCell ref="C29:C48"/>
    <mergeCell ref="C14:C16"/>
    <mergeCell ref="B14:B16"/>
    <mergeCell ref="C18:C22"/>
    <mergeCell ref="B17:B25"/>
    <mergeCell ref="B63:B68"/>
    <mergeCell ref="C63:C68"/>
    <mergeCell ref="G59:G60"/>
    <mergeCell ref="H59:H60"/>
    <mergeCell ref="C26:C28"/>
    <mergeCell ref="C58:C61"/>
    <mergeCell ref="B58:B61"/>
    <mergeCell ref="B26:B28"/>
    <mergeCell ref="B29:B48"/>
    <mergeCell ref="F17:F20"/>
    <mergeCell ref="D16:K16"/>
    <mergeCell ref="F63:F64"/>
    <mergeCell ref="J59:J60"/>
    <mergeCell ref="K59:K60"/>
    <mergeCell ref="I59:I60"/>
    <mergeCell ref="G79:H79"/>
    <mergeCell ref="G78:H78"/>
    <mergeCell ref="G80:H80"/>
    <mergeCell ref="C23:C25"/>
    <mergeCell ref="F51:F55"/>
    <mergeCell ref="F58:F61"/>
  </mergeCells>
  <pageMargins left="0.69" right="0.81" top="0.31" bottom="0.79" header="0.31" footer="0.31496062992125984"/>
  <pageSetup paperSize="9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LIBUSOFT CICOM d.o.o.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Brusić</dc:creator>
  <cp:lastModifiedBy>Elfrida Mahulja</cp:lastModifiedBy>
  <cp:lastPrinted>2017-03-16T12:58:02Z</cp:lastPrinted>
  <dcterms:created xsi:type="dcterms:W3CDTF">2015-10-28T07:32:23Z</dcterms:created>
  <dcterms:modified xsi:type="dcterms:W3CDTF">2017-04-05T08:52:56Z</dcterms:modified>
</cp:coreProperties>
</file>